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4" i="2"/>
  <c r="D25" i="2"/>
  <c r="D26" i="2"/>
  <c r="D27" i="2"/>
  <c r="D22" i="2"/>
  <c r="B27" i="2"/>
  <c r="B26" i="2"/>
  <c r="B25" i="2"/>
  <c r="B24" i="2"/>
  <c r="B23" i="2"/>
  <c r="B22" i="2"/>
  <c r="J19" i="2"/>
  <c r="F19" i="2"/>
  <c r="G19" i="2"/>
  <c r="E19" i="2"/>
  <c r="D19" i="2"/>
  <c r="L11" i="2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2" i="2"/>
  <c r="I2" i="2" l="1"/>
  <c r="L13" i="2"/>
  <c r="L12" i="2"/>
  <c r="L10" i="2"/>
  <c r="L8" i="2"/>
  <c r="L3" i="2"/>
  <c r="L4" i="2"/>
  <c r="L5" i="2"/>
  <c r="L6" i="2"/>
  <c r="L7" i="2"/>
  <c r="L9" i="2"/>
  <c r="L14" i="2"/>
  <c r="L15" i="2"/>
  <c r="L16" i="2"/>
  <c r="L17" i="2"/>
  <c r="L18" i="2"/>
  <c r="L2" i="2"/>
</calcChain>
</file>

<file path=xl/sharedStrings.xml><?xml version="1.0" encoding="utf-8"?>
<sst xmlns="http://schemas.openxmlformats.org/spreadsheetml/2006/main" count="21" uniqueCount="20">
  <si>
    <t>всего студентов</t>
  </si>
  <si>
    <t>"5"</t>
  </si>
  <si>
    <t>"5 и 4"</t>
  </si>
  <si>
    <t>"5, 4 и 3"</t>
  </si>
  <si>
    <t>неуспев.</t>
  </si>
  <si>
    <t>кол-во пропусков на 1 студента</t>
  </si>
  <si>
    <t>№ п/п</t>
  </si>
  <si>
    <t>группа</t>
  </si>
  <si>
    <t>Пропуски всего</t>
  </si>
  <si>
    <t>кол-во недель</t>
  </si>
  <si>
    <t>общая, %</t>
  </si>
  <si>
    <t>качеств., %</t>
  </si>
  <si>
    <t>СЭЗиС</t>
  </si>
  <si>
    <t>ТОРАТ</t>
  </si>
  <si>
    <t>ТЭОЭЭО</t>
  </si>
  <si>
    <t>ПОСО</t>
  </si>
  <si>
    <t>БД</t>
  </si>
  <si>
    <t>МЖКХ</t>
  </si>
  <si>
    <t>кол-во пропусков</t>
  </si>
  <si>
    <t>на 1 студента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</si>
</sst>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</font>
    <font>
      <b/>
      <sz val="16"/>
      <color rgb="FFFFFFFF"/>
      <name val="Arial"/>
    </font>
    <font>
      <sz val="18"/>
      <color rgb="FF231F1C"/>
      <name val="Times New Roman"/>
    </font>
    <font>
      <sz val="11"/>
      <color rgb="FF231F1C"/>
      <name val="Times New Roman"/>
    </font>
    <font>
      <b/>
      <sz val="28"/>
      <color rgb="FF231F1C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1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/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/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3" tint="-0.249977111117893"/>
        </right>
        <top style="medium">
          <color theme="3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  <vertical/>
        <horizontal/>
      </border>
    </dxf>
    <dxf>
      <border outline="0">
        <top style="medium">
          <color theme="3" tint="-0.249977111117893"/>
        </top>
      </border>
    </dxf>
    <dxf>
      <border outline="0">
        <left style="medium">
          <color theme="3" tint="-0.249977111117893"/>
        </left>
        <right style="medium">
          <color theme="3" tint="-0.249977111117893"/>
        </right>
        <top style="medium">
          <color theme="3" tint="-0.249977111117893"/>
        </top>
        <bottom style="medium">
          <color theme="3" tint="-0.249977111117893"/>
        </bottom>
      </border>
    </dxf>
    <dxf>
      <border outline="0">
        <bottom style="medium">
          <color theme="3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3" tint="-0.249977111117893"/>
        </left>
        <right style="medium">
          <color theme="3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L19" totalsRowCount="1" headerRowDxfId="26" headerRowBorderDxfId="25" tableBorderDxfId="24" totalsRowBorderDxfId="23">
  <autoFilter ref="A1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№ п/п" dataDxfId="22" totalsRowDxfId="21"/>
    <tableColumn id="2" name="группа" dataDxfId="20" totalsRowDxfId="19"/>
    <tableColumn id="3" name="кол-во недель" dataDxfId="18" totalsRowDxfId="17"/>
    <tableColumn id="4" name="всего студентов" totalsRowFunction="custom" dataDxfId="16" totalsRowDxfId="15">
      <totalsRowFormula>SUM(D2:D18)</totalsRowFormula>
    </tableColumn>
    <tableColumn id="5" name="&quot;5&quot;" totalsRowFunction="sum" dataDxfId="14" totalsRowDxfId="13"/>
    <tableColumn id="6" name="&quot;5 и 4&quot;" totalsRowFunction="sum" dataDxfId="12" totalsRowDxfId="11"/>
    <tableColumn id="7" name="&quot;5, 4 и 3&quot;" totalsRowFunction="sum" dataDxfId="10"/>
    <tableColumn id="8" name="общая, %" dataDxfId="9" totalsRowDxfId="8">
      <calculatedColumnFormula>(Таблица2[[#This Row],["5"]]+Таблица2[[#This Row],["5 и 4"]]+Таблица2[[#This Row],["5, 4 и 3"]])*100/D2</calculatedColumnFormula>
    </tableColumn>
    <tableColumn id="9" name="качеств., %" dataDxfId="7" totalsRowDxfId="6">
      <calculatedColumnFormula>(E2+F2)*100/D2</calculatedColumnFormula>
    </tableColumn>
    <tableColumn id="10" name="неуспев." totalsRowFunction="sum" dataDxfId="5" totalsRowDxfId="4"/>
    <tableColumn id="11" name="Пропуски всего" dataDxfId="3" totalsRowDxfId="2"/>
    <tableColumn id="12" name="кол-во пропусков на 1 студента" dataDxfId="1" totalsRowDxfId="0">
      <calculatedColumnFormula>K2/C2/D2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J21" sqref="J21"/>
    </sheetView>
  </sheetViews>
  <sheetFormatPr defaultRowHeight="15" x14ac:dyDescent="0.25"/>
  <cols>
    <col min="1" max="1" width="9.140625" style="1"/>
    <col min="2" max="2" width="9.140625" style="2"/>
    <col min="3" max="3" width="14.5703125" style="2" customWidth="1"/>
    <col min="4" max="4" width="16.5703125" style="1" customWidth="1"/>
    <col min="5" max="6" width="9.140625" style="1" customWidth="1"/>
    <col min="7" max="7" width="10" style="1" customWidth="1"/>
    <col min="8" max="8" width="11" style="1" customWidth="1"/>
    <col min="9" max="9" width="12.85546875" style="1" customWidth="1"/>
    <col min="10" max="10" width="10" style="1" customWidth="1"/>
    <col min="11" max="11" width="16" style="1" customWidth="1"/>
    <col min="12" max="12" width="29.28515625" style="1" customWidth="1"/>
    <col min="13" max="16384" width="9.140625" style="1"/>
  </cols>
  <sheetData>
    <row r="1" spans="1:12" ht="30.75" thickBot="1" x14ac:dyDescent="0.3">
      <c r="A1" s="5" t="s">
        <v>6</v>
      </c>
      <c r="B1" s="6" t="s">
        <v>7</v>
      </c>
      <c r="C1" s="7" t="s">
        <v>9</v>
      </c>
      <c r="D1" s="6" t="s">
        <v>0</v>
      </c>
      <c r="E1" s="6" t="s">
        <v>1</v>
      </c>
      <c r="F1" s="6" t="s">
        <v>2</v>
      </c>
      <c r="G1" s="6" t="s">
        <v>3</v>
      </c>
      <c r="H1" s="6" t="s">
        <v>10</v>
      </c>
      <c r="I1" s="6" t="s">
        <v>11</v>
      </c>
      <c r="J1" s="6" t="s">
        <v>4</v>
      </c>
      <c r="K1" s="7" t="s">
        <v>8</v>
      </c>
      <c r="L1" s="8" t="s">
        <v>5</v>
      </c>
    </row>
    <row r="2" spans="1:12" ht="15.75" thickBot="1" x14ac:dyDescent="0.3">
      <c r="A2" s="10">
        <v>1</v>
      </c>
      <c r="B2" s="3">
        <v>197</v>
      </c>
      <c r="C2" s="3">
        <v>16</v>
      </c>
      <c r="D2" s="3">
        <v>26</v>
      </c>
      <c r="E2" s="3">
        <v>0</v>
      </c>
      <c r="F2" s="3">
        <v>7</v>
      </c>
      <c r="G2" s="3">
        <v>11</v>
      </c>
      <c r="H2" s="4">
        <f>(Таблица2[[#This Row],["5"]]+Таблица2[[#This Row],["5 и 4"]]+Таблица2[[#This Row],["5, 4 и 3"]])*100/D2</f>
        <v>69.230769230769226</v>
      </c>
      <c r="I2" s="4">
        <f>(E2+F2)*100/D2</f>
        <v>26.923076923076923</v>
      </c>
      <c r="J2" s="3">
        <v>8</v>
      </c>
      <c r="K2" s="3">
        <v>575</v>
      </c>
      <c r="L2" s="11">
        <f t="shared" ref="L2:L7" si="0">K2/C2/D2</f>
        <v>1.3822115384615385</v>
      </c>
    </row>
    <row r="3" spans="1:12" ht="15.75" thickBot="1" x14ac:dyDescent="0.3">
      <c r="A3" s="10">
        <v>2</v>
      </c>
      <c r="B3" s="3">
        <v>195</v>
      </c>
      <c r="C3" s="3">
        <v>16</v>
      </c>
      <c r="D3" s="3">
        <v>30</v>
      </c>
      <c r="E3" s="3">
        <v>0</v>
      </c>
      <c r="F3" s="3">
        <v>7</v>
      </c>
      <c r="G3" s="3">
        <v>8</v>
      </c>
      <c r="H3" s="4">
        <f>(Таблица2[[#This Row],["5"]]+Таблица2[[#This Row],["5 и 4"]]+Таблица2[[#This Row],["5, 4 и 3"]])*100/D3</f>
        <v>50</v>
      </c>
      <c r="I3" s="4">
        <f t="shared" ref="I3:I18" si="1">(E3+F3)*100/D3</f>
        <v>23.333333333333332</v>
      </c>
      <c r="J3" s="3">
        <v>15</v>
      </c>
      <c r="K3" s="3">
        <v>2266</v>
      </c>
      <c r="L3" s="11">
        <f t="shared" si="0"/>
        <v>4.7208333333333332</v>
      </c>
    </row>
    <row r="4" spans="1:12" ht="15.75" thickBot="1" x14ac:dyDescent="0.3">
      <c r="A4" s="10">
        <v>3</v>
      </c>
      <c r="B4" s="3">
        <v>194</v>
      </c>
      <c r="C4" s="3">
        <v>16</v>
      </c>
      <c r="D4" s="3">
        <v>31</v>
      </c>
      <c r="E4" s="3">
        <v>1</v>
      </c>
      <c r="F4" s="3">
        <v>3</v>
      </c>
      <c r="G4" s="3">
        <v>11</v>
      </c>
      <c r="H4" s="4">
        <f>(Таблица2[[#This Row],["5"]]+Таблица2[[#This Row],["5 и 4"]]+Таблица2[[#This Row],["5, 4 и 3"]])*100/D4</f>
        <v>48.387096774193552</v>
      </c>
      <c r="I4" s="4">
        <f t="shared" si="1"/>
        <v>12.903225806451612</v>
      </c>
      <c r="J4" s="3">
        <v>16</v>
      </c>
      <c r="K4" s="3">
        <v>1361</v>
      </c>
      <c r="L4" s="11">
        <f t="shared" si="0"/>
        <v>2.743951612903226</v>
      </c>
    </row>
    <row r="5" spans="1:12" ht="15.75" thickBot="1" x14ac:dyDescent="0.3">
      <c r="A5" s="10">
        <v>4</v>
      </c>
      <c r="B5" s="3">
        <v>193</v>
      </c>
      <c r="C5" s="3">
        <v>16</v>
      </c>
      <c r="D5" s="3">
        <v>31</v>
      </c>
      <c r="E5" s="3">
        <v>0</v>
      </c>
      <c r="F5" s="3">
        <v>4</v>
      </c>
      <c r="G5" s="3">
        <v>7</v>
      </c>
      <c r="H5" s="4">
        <f>(Таблица2[[#This Row],["5"]]+Таблица2[[#This Row],["5 и 4"]]+Таблица2[[#This Row],["5, 4 и 3"]])*100/D5</f>
        <v>35.483870967741936</v>
      </c>
      <c r="I5" s="4">
        <f t="shared" si="1"/>
        <v>12.903225806451612</v>
      </c>
      <c r="J5" s="3">
        <v>19</v>
      </c>
      <c r="K5" s="3">
        <v>1592</v>
      </c>
      <c r="L5" s="11">
        <f t="shared" si="0"/>
        <v>3.2096774193548385</v>
      </c>
    </row>
    <row r="6" spans="1:12" ht="15.75" thickBot="1" x14ac:dyDescent="0.3">
      <c r="A6" s="10">
        <v>5</v>
      </c>
      <c r="B6" s="3">
        <v>192</v>
      </c>
      <c r="C6" s="3">
        <v>16</v>
      </c>
      <c r="D6" s="3">
        <v>21</v>
      </c>
      <c r="E6" s="3">
        <v>0</v>
      </c>
      <c r="F6" s="3">
        <v>2</v>
      </c>
      <c r="G6" s="3">
        <v>2</v>
      </c>
      <c r="H6" s="4">
        <f>(Таблица2[[#This Row],["5"]]+Таблица2[[#This Row],["5 и 4"]]+Таблица2[[#This Row],["5, 4 и 3"]])*100/D6</f>
        <v>19.047619047619047</v>
      </c>
      <c r="I6" s="4">
        <f t="shared" si="1"/>
        <v>9.5238095238095237</v>
      </c>
      <c r="J6" s="3">
        <v>17</v>
      </c>
      <c r="K6" s="3">
        <v>864</v>
      </c>
      <c r="L6" s="11">
        <f t="shared" si="0"/>
        <v>2.5714285714285716</v>
      </c>
    </row>
    <row r="7" spans="1:12" ht="15.75" thickBot="1" x14ac:dyDescent="0.3">
      <c r="A7" s="10">
        <v>6</v>
      </c>
      <c r="B7" s="3">
        <v>186</v>
      </c>
      <c r="C7" s="3">
        <v>17</v>
      </c>
      <c r="D7" s="3">
        <v>10</v>
      </c>
      <c r="E7" s="3">
        <v>1</v>
      </c>
      <c r="F7" s="3">
        <v>4</v>
      </c>
      <c r="G7" s="3">
        <v>4</v>
      </c>
      <c r="H7" s="4">
        <f>(Таблица2[[#This Row],["5"]]+Таблица2[[#This Row],["5 и 4"]]+Таблица2[[#This Row],["5, 4 и 3"]])*100/D7</f>
        <v>90</v>
      </c>
      <c r="I7" s="4">
        <f t="shared" si="1"/>
        <v>50</v>
      </c>
      <c r="J7" s="3">
        <v>1</v>
      </c>
      <c r="K7" s="3">
        <v>1592</v>
      </c>
      <c r="L7" s="11">
        <f t="shared" si="0"/>
        <v>9.3647058823529399</v>
      </c>
    </row>
    <row r="8" spans="1:12" ht="15.75" thickBot="1" x14ac:dyDescent="0.3">
      <c r="A8" s="10">
        <v>7</v>
      </c>
      <c r="B8" s="3">
        <v>185</v>
      </c>
      <c r="C8" s="3">
        <v>16</v>
      </c>
      <c r="D8" s="3">
        <v>34</v>
      </c>
      <c r="E8" s="3">
        <v>2</v>
      </c>
      <c r="F8" s="3">
        <v>8</v>
      </c>
      <c r="G8" s="3">
        <v>9</v>
      </c>
      <c r="H8" s="4">
        <f>(Таблица2[[#This Row],["5"]]+Таблица2[[#This Row],["5 и 4"]]+Таблица2[[#This Row],["5, 4 и 3"]])*100/D8</f>
        <v>55.882352941176471</v>
      </c>
      <c r="I8" s="4">
        <f t="shared" si="1"/>
        <v>29.411764705882351</v>
      </c>
      <c r="J8" s="3">
        <v>16</v>
      </c>
      <c r="K8" s="3">
        <v>1355</v>
      </c>
      <c r="L8" s="11">
        <f>K8/C8/33</f>
        <v>2.5662878787878789</v>
      </c>
    </row>
    <row r="9" spans="1:12" ht="15.75" thickBot="1" x14ac:dyDescent="0.3">
      <c r="A9" s="10">
        <v>8</v>
      </c>
      <c r="B9" s="3">
        <v>184</v>
      </c>
      <c r="C9" s="3">
        <v>16</v>
      </c>
      <c r="D9" s="3">
        <v>24</v>
      </c>
      <c r="E9" s="3">
        <v>1</v>
      </c>
      <c r="F9" s="3">
        <v>4</v>
      </c>
      <c r="G9" s="3">
        <v>6</v>
      </c>
      <c r="H9" s="4">
        <f>(Таблица2[[#This Row],["5"]]+Таблица2[[#This Row],["5 и 4"]]+Таблица2[[#This Row],["5, 4 и 3"]])*100/D9</f>
        <v>45.833333333333336</v>
      </c>
      <c r="I9" s="4">
        <f t="shared" si="1"/>
        <v>20.833333333333332</v>
      </c>
      <c r="J9" s="3">
        <v>13</v>
      </c>
      <c r="K9" s="3">
        <v>1393</v>
      </c>
      <c r="L9" s="11">
        <f>K9/C9/D9</f>
        <v>3.6276041666666665</v>
      </c>
    </row>
    <row r="10" spans="1:12" ht="15.75" thickBot="1" x14ac:dyDescent="0.3">
      <c r="A10" s="10">
        <v>9</v>
      </c>
      <c r="B10" s="3">
        <v>183</v>
      </c>
      <c r="C10" s="3">
        <v>15</v>
      </c>
      <c r="D10" s="3">
        <v>23</v>
      </c>
      <c r="E10" s="3">
        <v>0</v>
      </c>
      <c r="F10" s="3">
        <v>4</v>
      </c>
      <c r="G10" s="3">
        <v>0</v>
      </c>
      <c r="H10" s="4">
        <f>(Таблица2[[#This Row],["5"]]+Таблица2[[#This Row],["5 и 4"]]+Таблица2[[#This Row],["5, 4 и 3"]])*100/D10</f>
        <v>17.391304347826086</v>
      </c>
      <c r="I10" s="4">
        <f t="shared" si="1"/>
        <v>17.391304347826086</v>
      </c>
      <c r="J10" s="3">
        <v>19</v>
      </c>
      <c r="K10" s="3">
        <v>824</v>
      </c>
      <c r="L10" s="11">
        <f>K10/C10/22</f>
        <v>2.4969696969696966</v>
      </c>
    </row>
    <row r="11" spans="1:12" ht="15.75" thickBot="1" x14ac:dyDescent="0.3">
      <c r="A11" s="10">
        <v>10</v>
      </c>
      <c r="B11" s="3">
        <v>172</v>
      </c>
      <c r="C11" s="3">
        <v>16</v>
      </c>
      <c r="D11" s="3">
        <v>10</v>
      </c>
      <c r="E11" s="3">
        <v>2</v>
      </c>
      <c r="F11" s="3">
        <v>3</v>
      </c>
      <c r="G11" s="3">
        <v>0</v>
      </c>
      <c r="H11" s="4">
        <f>(Таблица2[[#This Row],["5"]]+Таблица2[[#This Row],["5 и 4"]]+Таблица2[[#This Row],["5, 4 и 3"]])*100/D11</f>
        <v>50</v>
      </c>
      <c r="I11" s="4">
        <f t="shared" si="1"/>
        <v>50</v>
      </c>
      <c r="J11" s="3">
        <v>5</v>
      </c>
      <c r="K11" s="3">
        <v>1203</v>
      </c>
      <c r="L11" s="11">
        <f>K11/C11/9</f>
        <v>8.3541666666666661</v>
      </c>
    </row>
    <row r="12" spans="1:12" ht="15.75" thickBot="1" x14ac:dyDescent="0.3">
      <c r="A12" s="10">
        <v>11</v>
      </c>
      <c r="B12" s="3">
        <v>173</v>
      </c>
      <c r="C12" s="3">
        <v>12</v>
      </c>
      <c r="D12" s="3">
        <v>16</v>
      </c>
      <c r="E12" s="3">
        <v>0</v>
      </c>
      <c r="F12" s="3">
        <v>1</v>
      </c>
      <c r="G12" s="3">
        <v>8</v>
      </c>
      <c r="H12" s="4">
        <f>(Таблица2[[#This Row],["5"]]+Таблица2[[#This Row],["5 и 4"]]+Таблица2[[#This Row],["5, 4 и 3"]])*100/D12</f>
        <v>56.25</v>
      </c>
      <c r="I12" s="4">
        <f t="shared" si="1"/>
        <v>6.25</v>
      </c>
      <c r="J12" s="3">
        <v>7</v>
      </c>
      <c r="K12" s="3">
        <v>764</v>
      </c>
      <c r="L12" s="11">
        <f>K12/C12/14</f>
        <v>4.5476190476190474</v>
      </c>
    </row>
    <row r="13" spans="1:12" ht="15.75" thickBot="1" x14ac:dyDescent="0.3">
      <c r="A13" s="10">
        <v>12</v>
      </c>
      <c r="B13" s="3">
        <v>174</v>
      </c>
      <c r="C13" s="3">
        <v>16</v>
      </c>
      <c r="D13" s="3">
        <v>26</v>
      </c>
      <c r="E13" s="3">
        <v>3</v>
      </c>
      <c r="F13" s="3">
        <v>5</v>
      </c>
      <c r="G13" s="3">
        <v>3</v>
      </c>
      <c r="H13" s="4">
        <f>(Таблица2[[#This Row],["5"]]+Таблица2[[#This Row],["5 и 4"]]+Таблица2[[#This Row],["5, 4 и 3"]])*100/D13</f>
        <v>42.307692307692307</v>
      </c>
      <c r="I13" s="4">
        <f t="shared" si="1"/>
        <v>30.76923076923077</v>
      </c>
      <c r="J13" s="3">
        <v>15</v>
      </c>
      <c r="K13" s="3">
        <v>1804</v>
      </c>
      <c r="L13" s="11">
        <f>K13/C13/24</f>
        <v>4.697916666666667</v>
      </c>
    </row>
    <row r="14" spans="1:12" ht="15.75" thickBot="1" x14ac:dyDescent="0.3">
      <c r="A14" s="10">
        <v>13</v>
      </c>
      <c r="B14" s="3">
        <v>175</v>
      </c>
      <c r="C14" s="3">
        <v>15</v>
      </c>
      <c r="D14" s="3">
        <v>18</v>
      </c>
      <c r="E14" s="3">
        <v>3</v>
      </c>
      <c r="F14" s="3">
        <v>5</v>
      </c>
      <c r="G14" s="3">
        <v>7</v>
      </c>
      <c r="H14" s="4">
        <f>(Таблица2[[#This Row],["5"]]+Таблица2[[#This Row],["5 и 4"]]+Таблица2[[#This Row],["5, 4 и 3"]])*100/D14</f>
        <v>83.333333333333329</v>
      </c>
      <c r="I14" s="4">
        <f t="shared" si="1"/>
        <v>44.444444444444443</v>
      </c>
      <c r="J14" s="3">
        <v>3</v>
      </c>
      <c r="K14" s="3">
        <v>1294</v>
      </c>
      <c r="L14" s="11">
        <f>K14/C14/D14</f>
        <v>4.7925925925925927</v>
      </c>
    </row>
    <row r="15" spans="1:12" ht="15.75" thickBot="1" x14ac:dyDescent="0.3">
      <c r="A15" s="10">
        <v>14</v>
      </c>
      <c r="B15" s="3">
        <v>176</v>
      </c>
      <c r="C15" s="3">
        <v>5</v>
      </c>
      <c r="D15" s="3">
        <v>13</v>
      </c>
      <c r="E15" s="3">
        <v>0</v>
      </c>
      <c r="F15" s="3">
        <v>4</v>
      </c>
      <c r="G15" s="3">
        <v>4</v>
      </c>
      <c r="H15" s="4">
        <f>(Таблица2[[#This Row],["5"]]+Таблица2[[#This Row],["5 и 4"]]+Таблица2[[#This Row],["5, 4 и 3"]])*100/D15</f>
        <v>61.53846153846154</v>
      </c>
      <c r="I15" s="4">
        <f t="shared" si="1"/>
        <v>30.76923076923077</v>
      </c>
      <c r="J15" s="3">
        <v>5</v>
      </c>
      <c r="K15" s="3">
        <v>370</v>
      </c>
      <c r="L15" s="11">
        <f>K15/C15/D15</f>
        <v>5.6923076923076925</v>
      </c>
    </row>
    <row r="16" spans="1:12" ht="15.75" thickBot="1" x14ac:dyDescent="0.3">
      <c r="A16" s="10">
        <v>15</v>
      </c>
      <c r="B16" s="3">
        <v>164</v>
      </c>
      <c r="C16" s="3">
        <v>12</v>
      </c>
      <c r="D16" s="3">
        <v>16</v>
      </c>
      <c r="E16" s="3">
        <v>1</v>
      </c>
      <c r="F16" s="3">
        <v>6</v>
      </c>
      <c r="G16" s="3">
        <v>4</v>
      </c>
      <c r="H16" s="4">
        <f>(Таблица2[[#This Row],["5"]]+Таблица2[[#This Row],["5 и 4"]]+Таблица2[[#This Row],["5, 4 и 3"]])*100/D16</f>
        <v>68.75</v>
      </c>
      <c r="I16" s="4">
        <f t="shared" si="1"/>
        <v>43.75</v>
      </c>
      <c r="J16" s="3">
        <v>5</v>
      </c>
      <c r="K16" s="3">
        <v>788</v>
      </c>
      <c r="L16" s="11">
        <f>K16/C16/D16</f>
        <v>4.104166666666667</v>
      </c>
    </row>
    <row r="17" spans="1:12" ht="15.75" thickBot="1" x14ac:dyDescent="0.3">
      <c r="A17" s="10">
        <v>16</v>
      </c>
      <c r="B17" s="3">
        <v>163</v>
      </c>
      <c r="C17" s="3">
        <v>12</v>
      </c>
      <c r="D17" s="3">
        <v>12</v>
      </c>
      <c r="E17" s="3">
        <v>0</v>
      </c>
      <c r="F17" s="3">
        <v>3</v>
      </c>
      <c r="G17" s="3">
        <v>3</v>
      </c>
      <c r="H17" s="4">
        <f>(Таблица2[[#This Row],["5"]]+Таблица2[[#This Row],["5 и 4"]]+Таблица2[[#This Row],["5, 4 и 3"]])*100/D17</f>
        <v>50</v>
      </c>
      <c r="I17" s="4">
        <f t="shared" si="1"/>
        <v>25</v>
      </c>
      <c r="J17" s="3">
        <v>6</v>
      </c>
      <c r="K17" s="3">
        <v>304</v>
      </c>
      <c r="L17" s="11">
        <f>K17/C17/D17</f>
        <v>2.1111111111111112</v>
      </c>
    </row>
    <row r="18" spans="1:12" ht="15.75" thickBot="1" x14ac:dyDescent="0.3">
      <c r="A18" s="12">
        <v>17</v>
      </c>
      <c r="B18" s="9">
        <v>162</v>
      </c>
      <c r="C18" s="9">
        <v>12</v>
      </c>
      <c r="D18" s="9">
        <v>12</v>
      </c>
      <c r="E18" s="9">
        <v>3</v>
      </c>
      <c r="F18" s="9">
        <v>3</v>
      </c>
      <c r="G18" s="9">
        <v>2</v>
      </c>
      <c r="H18" s="4">
        <f>(Таблица2[[#This Row],["5"]]+Таблица2[[#This Row],["5 и 4"]]+Таблица2[[#This Row],["5, 4 и 3"]])*100/D18</f>
        <v>66.666666666666671</v>
      </c>
      <c r="I18" s="4">
        <f t="shared" si="1"/>
        <v>50</v>
      </c>
      <c r="J18" s="9">
        <v>4</v>
      </c>
      <c r="K18" s="9">
        <v>599</v>
      </c>
      <c r="L18" s="13">
        <f>K18/C18/D18</f>
        <v>4.1597222222222223</v>
      </c>
    </row>
    <row r="19" spans="1:12" x14ac:dyDescent="0.25">
      <c r="A19" s="14"/>
      <c r="B19" s="15"/>
      <c r="C19" s="15"/>
      <c r="D19" s="15">
        <f>SUM(D2:D18)</f>
        <v>353</v>
      </c>
      <c r="E19" s="15">
        <f>SUBTOTAL(109,Таблица2["5"])</f>
        <v>17</v>
      </c>
      <c r="F19" s="15">
        <f>SUBTOTAL(109,Таблица2["5 и 4"])</f>
        <v>73</v>
      </c>
      <c r="G19" s="15">
        <f>SUBTOTAL(109,Таблица2["5, 4 и 3"])</f>
        <v>89</v>
      </c>
      <c r="H19" s="16"/>
      <c r="I19" s="16"/>
      <c r="J19" s="15">
        <f>SUBTOTAL(109,Таблица2[неуспев.])</f>
        <v>174</v>
      </c>
      <c r="K19" s="15"/>
      <c r="L19" s="17"/>
    </row>
    <row r="21" spans="1:12" ht="45" x14ac:dyDescent="0.25">
      <c r="B21" s="18" t="s">
        <v>0</v>
      </c>
      <c r="C21" s="18" t="s">
        <v>18</v>
      </c>
      <c r="D21" s="1" t="s">
        <v>19</v>
      </c>
    </row>
    <row r="22" spans="1:12" x14ac:dyDescent="0.25">
      <c r="A22" s="1" t="s">
        <v>12</v>
      </c>
      <c r="B22" s="2">
        <f>D6+D11+D18</f>
        <v>43</v>
      </c>
      <c r="C22" s="2">
        <v>3008</v>
      </c>
      <c r="D22" s="27">
        <f>C22/B22</f>
        <v>69.95348837209302</v>
      </c>
    </row>
    <row r="23" spans="1:12" x14ac:dyDescent="0.25">
      <c r="A23" s="1" t="s">
        <v>13</v>
      </c>
      <c r="B23" s="2">
        <f>D5+D10+D12+D17</f>
        <v>82</v>
      </c>
      <c r="C23" s="2">
        <v>3484</v>
      </c>
      <c r="D23" s="27">
        <f t="shared" ref="D23:D27" si="2">C23/B23</f>
        <v>42.487804878048777</v>
      </c>
    </row>
    <row r="24" spans="1:12" x14ac:dyDescent="0.25">
      <c r="A24" s="1" t="s">
        <v>14</v>
      </c>
      <c r="B24" s="2">
        <f>D4+D9+D13+D16</f>
        <v>97</v>
      </c>
      <c r="C24" s="2">
        <v>5346</v>
      </c>
      <c r="D24" s="27">
        <f t="shared" si="2"/>
        <v>55.113402061855673</v>
      </c>
    </row>
    <row r="25" spans="1:12" x14ac:dyDescent="0.25">
      <c r="A25" s="1" t="s">
        <v>15</v>
      </c>
      <c r="B25" s="2">
        <f>D14+D8</f>
        <v>52</v>
      </c>
      <c r="C25" s="2">
        <v>4915</v>
      </c>
      <c r="D25" s="27">
        <f t="shared" si="2"/>
        <v>94.519230769230774</v>
      </c>
    </row>
    <row r="26" spans="1:12" x14ac:dyDescent="0.25">
      <c r="A26" s="1" t="s">
        <v>16</v>
      </c>
      <c r="B26" s="2">
        <f>D2</f>
        <v>26</v>
      </c>
      <c r="C26" s="2">
        <v>575</v>
      </c>
      <c r="D26" s="27">
        <f t="shared" si="2"/>
        <v>22.115384615384617</v>
      </c>
    </row>
    <row r="27" spans="1:12" x14ac:dyDescent="0.25">
      <c r="A27" s="1" t="s">
        <v>17</v>
      </c>
      <c r="B27" s="2">
        <f>D7+D15</f>
        <v>23</v>
      </c>
      <c r="C27" s="2">
        <v>1972</v>
      </c>
      <c r="D27" s="27">
        <f t="shared" si="2"/>
        <v>85.739130434782609</v>
      </c>
    </row>
    <row r="33" spans="1:7" x14ac:dyDescent="0.25">
      <c r="A33" s="19"/>
      <c r="B33" s="20"/>
      <c r="C33" s="20"/>
      <c r="D33" s="19"/>
      <c r="E33" s="19"/>
      <c r="F33" s="19"/>
      <c r="G33" s="19"/>
    </row>
    <row r="34" spans="1:7" x14ac:dyDescent="0.25">
      <c r="A34" s="19"/>
      <c r="B34" s="20"/>
      <c r="C34" s="20"/>
      <c r="D34" s="19"/>
      <c r="E34" s="19"/>
      <c r="F34" s="19"/>
      <c r="G34" s="19"/>
    </row>
    <row r="35" spans="1:7" ht="20.25" x14ac:dyDescent="0.25">
      <c r="A35" s="21"/>
      <c r="B35" s="21"/>
      <c r="C35" s="21"/>
      <c r="D35" s="21"/>
      <c r="E35" s="21"/>
      <c r="F35" s="21"/>
      <c r="G35" s="19"/>
    </row>
    <row r="36" spans="1:7" ht="23.25" x14ac:dyDescent="0.25">
      <c r="A36" s="22"/>
      <c r="B36" s="22"/>
      <c r="C36" s="22"/>
      <c r="D36" s="22"/>
      <c r="E36" s="23"/>
      <c r="F36" s="24"/>
      <c r="G36" s="19"/>
    </row>
    <row r="37" spans="1:7" ht="34.5" x14ac:dyDescent="0.25">
      <c r="A37" s="23"/>
      <c r="B37" s="23"/>
      <c r="C37" s="22"/>
      <c r="D37" s="22"/>
      <c r="E37" s="23"/>
      <c r="F37" s="25"/>
      <c r="G37" s="19"/>
    </row>
    <row r="38" spans="1:7" ht="34.5" x14ac:dyDescent="0.25">
      <c r="A38" s="22"/>
      <c r="B38" s="23"/>
      <c r="C38" s="22"/>
      <c r="D38" s="22"/>
      <c r="E38" s="23"/>
      <c r="F38" s="26"/>
      <c r="G38" s="19"/>
    </row>
    <row r="39" spans="1:7" ht="23.25" x14ac:dyDescent="0.25">
      <c r="A39" s="23"/>
      <c r="B39" s="23"/>
      <c r="C39" s="23"/>
      <c r="D39" s="23"/>
      <c r="E39" s="23"/>
      <c r="F39" s="24"/>
      <c r="G39" s="19"/>
    </row>
    <row r="40" spans="1:7" ht="23.25" x14ac:dyDescent="0.25">
      <c r="A40" s="22"/>
      <c r="B40" s="22"/>
      <c r="C40" s="22"/>
      <c r="D40" s="22"/>
      <c r="E40" s="23"/>
      <c r="F40" s="22"/>
      <c r="G40" s="19"/>
    </row>
    <row r="41" spans="1:7" x14ac:dyDescent="0.25">
      <c r="A41" s="19"/>
      <c r="B41" s="20"/>
      <c r="C41" s="20"/>
      <c r="D41" s="19"/>
      <c r="E41" s="19"/>
      <c r="F41" s="19"/>
      <c r="G41" s="19"/>
    </row>
    <row r="42" spans="1:7" x14ac:dyDescent="0.25">
      <c r="A42" s="19"/>
      <c r="B42" s="20"/>
      <c r="C42" s="20"/>
      <c r="D42" s="19"/>
      <c r="E42" s="19"/>
      <c r="F42" s="19"/>
      <c r="G42" s="19"/>
    </row>
  </sheetData>
  <pageMargins left="0.39370078740157483" right="0.39370078740157483" top="0.39370078740157483" bottom="0.39370078740157483" header="0.31496062992125984" footer="0.31496062992125984"/>
  <pageSetup paperSize="9" scale="88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Strebkova</dc:creator>
  <cp:lastModifiedBy>Strebkova</cp:lastModifiedBy>
  <cp:lastPrinted>2020-01-27T09:10:43Z</cp:lastPrinted>
  <dcterms:created xsi:type="dcterms:W3CDTF">2020-01-26T08:27:56Z</dcterms:created>
  <dcterms:modified xsi:type="dcterms:W3CDTF">2020-01-28T09:17:25Z</dcterms:modified>
</cp:coreProperties>
</file>